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UARIO\Google Drive (rfcapitalperu@gmail.com)\Marketing\Publicaciones\DS\HC Bitcoin\"/>
    </mc:Choice>
  </mc:AlternateContent>
  <xr:revisionPtr revIDLastSave="0" documentId="13_ncr:1_{59CEFF63-C192-4530-9113-AA8861D04D9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álculo" sheetId="1" r:id="rId1"/>
    <sheet name="TWh anual x país" sheetId="3" r:id="rId2"/>
  </sheets>
  <definedNames>
    <definedName name="_xlnm._FilterDatabase" localSheetId="1" hidden="1">'TWh anual x país'!$B$2:$C$6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F30" i="1"/>
  <c r="F31" i="1"/>
  <c r="F32" i="1"/>
  <c r="F33" i="1"/>
  <c r="F34" i="1"/>
  <c r="F35" i="1"/>
  <c r="F36" i="1"/>
  <c r="F37" i="1"/>
  <c r="F38" i="1"/>
  <c r="F29" i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29" i="1"/>
  <c r="E29" i="1" s="1"/>
  <c r="C30" i="1"/>
  <c r="C31" i="1"/>
  <c r="C32" i="1"/>
  <c r="C33" i="1"/>
  <c r="C34" i="1"/>
  <c r="C35" i="1"/>
  <c r="C36" i="1"/>
  <c r="C37" i="1"/>
  <c r="C38" i="1"/>
  <c r="C39" i="1"/>
  <c r="C29" i="1"/>
  <c r="J10" i="1"/>
  <c r="J11" i="1"/>
  <c r="J12" i="1"/>
  <c r="J13" i="1"/>
  <c r="J14" i="1"/>
  <c r="J15" i="1"/>
  <c r="J16" i="1"/>
  <c r="J17" i="1"/>
  <c r="J18" i="1"/>
  <c r="J9" i="1"/>
  <c r="D19" i="1"/>
  <c r="D39" i="1" s="1"/>
  <c r="E39" i="1" s="1"/>
  <c r="D20" i="1"/>
  <c r="G38" i="1" l="1"/>
  <c r="H38" i="1" s="1"/>
  <c r="G30" i="1"/>
  <c r="H30" i="1" s="1"/>
  <c r="G34" i="1"/>
  <c r="H34" i="1" s="1"/>
  <c r="G33" i="1"/>
  <c r="H33" i="1" s="1"/>
  <c r="G37" i="1"/>
  <c r="H37" i="1" s="1"/>
  <c r="G32" i="1"/>
  <c r="H32" i="1" s="1"/>
  <c r="G31" i="1"/>
  <c r="H31" i="1" s="1"/>
  <c r="F39" i="1"/>
  <c r="G39" i="1" s="1"/>
  <c r="H39" i="1" s="1"/>
  <c r="G36" i="1"/>
  <c r="H36" i="1" s="1"/>
  <c r="G35" i="1"/>
  <c r="H35" i="1" s="1"/>
  <c r="D40" i="1"/>
  <c r="E40" i="1"/>
  <c r="G29" i="1"/>
  <c r="H29" i="1" s="1"/>
  <c r="H40" i="1" l="1"/>
  <c r="D47" i="1" s="1"/>
  <c r="G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tc={8429F2E2-7DFE-41F0-8FEF-039101A2F961}</author>
  </authors>
  <commentList>
    <comment ref="C4" authorId="0" shapeId="0" xr:uid="{8429F2E2-7DFE-41F0-8FEF-039101A2F9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Estimación mas fina</t>
      </text>
    </comment>
  </commentList>
</comments>
</file>

<file path=xl/sharedStrings.xml><?xml version="1.0" encoding="utf-8"?>
<sst xmlns="http://schemas.openxmlformats.org/spreadsheetml/2006/main" count="90" uniqueCount="61">
  <si>
    <t>TWh por año</t>
  </si>
  <si>
    <t>Fuente</t>
  </si>
  <si>
    <t>Concepto</t>
  </si>
  <si>
    <t>Monto</t>
  </si>
  <si>
    <t>Unidades</t>
  </si>
  <si>
    <t>Digiconomist</t>
  </si>
  <si>
    <t>Link</t>
  </si>
  <si>
    <t>https://digiconomist.net/bitcoin-energy-consumption</t>
  </si>
  <si>
    <t>Energía</t>
  </si>
  <si>
    <t>Energía consumida (Estimada)</t>
  </si>
  <si>
    <t>Huella de carbono anual</t>
  </si>
  <si>
    <t>Mt CO2</t>
  </si>
  <si>
    <t>Universidad de Cambridge</t>
  </si>
  <si>
    <t>https://cbeci.org/</t>
  </si>
  <si>
    <t>Distribución</t>
  </si>
  <si>
    <t>China</t>
  </si>
  <si>
    <t>Estados Unidos</t>
  </si>
  <si>
    <t>Rusia</t>
  </si>
  <si>
    <t>Kazajistán</t>
  </si>
  <si>
    <t>Malasia</t>
  </si>
  <si>
    <t>Irán</t>
  </si>
  <si>
    <t>Cánada</t>
  </si>
  <si>
    <t>Germany</t>
  </si>
  <si>
    <t>Norway</t>
  </si>
  <si>
    <t>Venezuela</t>
  </si>
  <si>
    <t>Otros</t>
  </si>
  <si>
    <t>https://www.iges.or.jp/en/pub/list-grid-emission-factor/en?__cf_chl_jschl_tk__=d65f68cda0ea4ccda1b0ea2ac63d970480992a6a-1616162464-0-AfymfcxC0wBHdB981NqWGO2bdDvPJ1Z9fV77nPU-EKZ3LfsKEiFvht1lGxteRO6LKGGpiTZeJ85p2PdtcGJGytJxAhXsebTJJ8EKZK0YoNn4mptA_8jQUwpMKgZlqZuy4xn5WrII-pWqn02e6Re9FXZufndfmqj1YAvUkyDzyCK59_YrNnPYVv8jswtCqqcxeESYbKWUzQpgVsCQeQLyJ6ALzoP3elL-Fmfvva61kdc96XMKJ2pdPKdZu_AB64nd-vHmbHf7TdT7Zu2kw5B9TP7_mIq-7tfeIi6bboqRIP0qUoV4W-8gq_Q3KkSIichr8O5g7O9v73gqR4C9AGIx3NSTJIqrh6AZpTxs86O-JJG7CjsVYEKEQqnLoD5KQXiMCg</t>
  </si>
  <si>
    <t>País</t>
  </si>
  <si>
    <t>Factor</t>
  </si>
  <si>
    <t>Institute for Global Environmental Strategies</t>
  </si>
  <si>
    <t>Carbon Footprint</t>
  </si>
  <si>
    <t xml:space="preserve">Association of Issuing Bodies (AIB) </t>
  </si>
  <si>
    <t>US Env Protection Agency (EPA) eGrid</t>
  </si>
  <si>
    <t>UN Framework Convention on Climate Change</t>
  </si>
  <si>
    <t>Climate Transparency (2019 Report)</t>
  </si>
  <si>
    <t>https://www.carbonfootprint.com/international_electricity_factors.html</t>
  </si>
  <si>
    <t>https://wacclim.org/ecam/countries.php</t>
  </si>
  <si>
    <t>The Energy Performance and Carbon Emissions Assessment and Monitoring Tool</t>
  </si>
  <si>
    <t>https://ecometrica.com/assets/Electricity-specific-emission-factors-for-grid-electricity.pdf</t>
  </si>
  <si>
    <t>Ecometrica</t>
  </si>
  <si>
    <t>emissionfactors.com</t>
  </si>
  <si>
    <t>TWh</t>
  </si>
  <si>
    <t>Total</t>
  </si>
  <si>
    <t>MWh por año</t>
  </si>
  <si>
    <t>MtC02e</t>
  </si>
  <si>
    <t>tCO2e</t>
  </si>
  <si>
    <t>Argentina</t>
  </si>
  <si>
    <t>Chile</t>
  </si>
  <si>
    <t>Perú</t>
  </si>
  <si>
    <t>Bitcoin</t>
  </si>
  <si>
    <t>México</t>
  </si>
  <si>
    <t>Colombia</t>
  </si>
  <si>
    <t>Bolivia</t>
  </si>
  <si>
    <t>Ecuador</t>
  </si>
  <si>
    <t>Paraguay</t>
  </si>
  <si>
    <t>MtCO2e</t>
  </si>
  <si>
    <t>Factor (tCO2/MWh)</t>
  </si>
  <si>
    <t>Presentado por</t>
  </si>
  <si>
    <t>Fuente original</t>
  </si>
  <si>
    <t>Cálculo</t>
  </si>
  <si>
    <t>Fuente Climate Watch, managed by World Resources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</si>
</sst>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Adobe Gothic Std B"/>
      <family val="2"/>
      <charset val="128"/>
    </font>
    <font>
      <sz val="11"/>
      <color theme="1"/>
      <name val="Adobe Gothic Std B"/>
      <family val="2"/>
      <charset val="12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4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0" fontId="2" fillId="0" borderId="3" xfId="1" applyNumberFormat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10" fontId="2" fillId="0" borderId="4" xfId="1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PE" sz="1600" b="1" i="0" baseline="0">
                <a:solidFill>
                  <a:schemeClr val="bg1"/>
                </a:solidFill>
                <a:effectLst/>
              </a:rPr>
              <a:t>Distribución del </a:t>
            </a:r>
            <a:r>
              <a:rPr lang="es-PE" sz="1600" b="1" i="1" baseline="0">
                <a:solidFill>
                  <a:schemeClr val="bg1"/>
                </a:solidFill>
                <a:effectLst/>
              </a:rPr>
              <a:t>hasrate </a:t>
            </a:r>
            <a:r>
              <a:rPr lang="es-PE" sz="1600" b="1" i="0" baseline="0">
                <a:solidFill>
                  <a:schemeClr val="bg1"/>
                </a:solidFill>
                <a:effectLst/>
              </a:rPr>
              <a:t>por país </a:t>
            </a:r>
            <a:endParaRPr lang="es-PE" sz="1600" b="1">
              <a:solidFill>
                <a:schemeClr val="bg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101181102362204"/>
          <c:y val="9.7222222222222224E-2"/>
          <c:w val="0.80943263342082239"/>
          <c:h val="0.7028550597841936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Cálculo!$C$9:$C$18</c:f>
              <c:strCache>
                <c:ptCount val="10"/>
                <c:pt idx="0">
                  <c:v>China</c:v>
                </c:pt>
                <c:pt idx="1">
                  <c:v>Estados Unidos</c:v>
                </c:pt>
                <c:pt idx="2">
                  <c:v>Rusia</c:v>
                </c:pt>
                <c:pt idx="3">
                  <c:v>Kazajistán</c:v>
                </c:pt>
                <c:pt idx="4">
                  <c:v>Malasia</c:v>
                </c:pt>
                <c:pt idx="5">
                  <c:v>Irán</c:v>
                </c:pt>
                <c:pt idx="6">
                  <c:v>Cánada</c:v>
                </c:pt>
                <c:pt idx="7">
                  <c:v>Germany</c:v>
                </c:pt>
                <c:pt idx="8">
                  <c:v>Norway</c:v>
                </c:pt>
                <c:pt idx="9">
                  <c:v>Venezuela</c:v>
                </c:pt>
              </c:strCache>
            </c:strRef>
          </c:cat>
          <c:val>
            <c:numRef>
              <c:f>Cálculo!$D$9:$D$18</c:f>
              <c:numCache>
                <c:formatCode>0.00%</c:formatCode>
                <c:ptCount val="10"/>
                <c:pt idx="0">
                  <c:v>0.65080000000000005</c:v>
                </c:pt>
                <c:pt idx="1">
                  <c:v>7.2400000000000006E-2</c:v>
                </c:pt>
                <c:pt idx="2">
                  <c:v>6.9000000000000006E-2</c:v>
                </c:pt>
                <c:pt idx="3">
                  <c:v>6.1699999999999998E-2</c:v>
                </c:pt>
                <c:pt idx="4">
                  <c:v>4.3299999999999998E-2</c:v>
                </c:pt>
                <c:pt idx="5">
                  <c:v>3.8199999999999998E-2</c:v>
                </c:pt>
                <c:pt idx="6">
                  <c:v>8.2000000000000007E-3</c:v>
                </c:pt>
                <c:pt idx="7">
                  <c:v>5.5999999999999999E-3</c:v>
                </c:pt>
                <c:pt idx="8">
                  <c:v>4.7999999999999996E-3</c:v>
                </c:pt>
                <c:pt idx="9">
                  <c:v>4.1999999999999997E-3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1-4416-9AEF-A7F4D332CF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251168255"/>
        <c:axId val="251170335"/>
      </c:barChart>
      <c:catAx>
        <c:axId val="25116825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1170335"/>
        <c:crosses val="autoZero"/>
        <c:auto val="1"/>
        <c:lblAlgn val="ctr"/>
        <c:lblOffset val="100"/>
        <c:noMultiLvlLbl val="0"/>
      </c:catAx>
      <c:valAx>
        <c:axId val="2511703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1168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Generación de MtCO2e anual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101181102362204"/>
          <c:y val="9.7222222222222224E-2"/>
          <c:w val="0.80943263342082239"/>
          <c:h val="0.7028550597841936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2-8040-4E1A-BB55-F05E9CBA0C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Cálculo!$C$44:$C$50</c:f>
              <c:strCache>
                <c:ptCount val="7"/>
                <c:pt idx="0">
                  <c:v>Argentina</c:v>
                </c:pt>
                <c:pt idx="1">
                  <c:v>Colombia</c:v>
                </c:pt>
                <c:pt idx="2">
                  <c:v>Bolivia</c:v>
                </c:pt>
                <c:pt idx="3">
                  <c:v>Bitcoin</c:v>
                </c:pt>
                <c:pt idx="4">
                  <c:v>Ecuador</c:v>
                </c:pt>
                <c:pt idx="5">
                  <c:v>Paraguay</c:v>
                </c:pt>
                <c:pt idx="6">
                  <c:v>Chile</c:v>
                </c:pt>
              </c:strCache>
            </c:strRef>
          </c:cat>
          <c:val>
            <c:numRef>
              <c:f>Cálculo!$D$44:$D$50</c:f>
              <c:numCache>
                <c:formatCode>0.00</c:formatCode>
                <c:ptCount val="7"/>
                <c:pt idx="0">
                  <c:v>207.11</c:v>
                </c:pt>
                <c:pt idx="1">
                  <c:v>162.46</c:v>
                </c:pt>
                <c:pt idx="2">
                  <c:v>90.09</c:v>
                </c:pt>
                <c:pt idx="3">
                  <c:v>70.738507596989848</c:v>
                </c:pt>
                <c:pt idx="4">
                  <c:v>65.680000000000007</c:v>
                </c:pt>
                <c:pt idx="5">
                  <c:v>54.4</c:v>
                </c:pt>
                <c:pt idx="6">
                  <c:v>28.75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0-4E1A-BB55-F05E9CBA0C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251168255"/>
        <c:axId val="251170335"/>
      </c:barChart>
      <c:catAx>
        <c:axId val="25116825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1170335"/>
        <c:crosses val="autoZero"/>
        <c:auto val="1"/>
        <c:lblAlgn val="ctr"/>
        <c:lblOffset val="100"/>
        <c:noMultiLvlLbl val="0"/>
      </c:catAx>
      <c:valAx>
        <c:axId val="2511703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/>
                  <a:t>MtCO2/año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1168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Consumo</a:t>
            </a:r>
            <a:r>
              <a:rPr lang="es-PE" baseline="0"/>
              <a:t> de TWh al año</a:t>
            </a:r>
            <a:endParaRPr lang="es-P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101181102362204"/>
          <c:y val="9.7222222222222224E-2"/>
          <c:w val="0.80943263342082239"/>
          <c:h val="0.70285505978419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'TWh anual x país'!$C$2</c:f>
              <c:strCache>
                <c:ptCount val="1"/>
                <c:pt idx="0">
                  <c:v>TWh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chemeClr val="accent2"/>
                </a:solidFill>
                <a:miter lim="800000"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087E-49C9-8147-7561B06CF8C0}"/>
              </c:ext>
            </c:extLst>
          </c:dPt>
          <c:dLbls>
            <c:delete val="1"/>
            <c:extLst/>
          </c:dLbls>
          <c:cat>
            <c:strRef>
              <c:f>'TWh anual x país'!$B$3:$B$7</c:f>
              <c:strCache>
                <c:ptCount val="5"/>
                <c:pt idx="0">
                  <c:v>Perú</c:v>
                </c:pt>
                <c:pt idx="1">
                  <c:v>Chile</c:v>
                </c:pt>
                <c:pt idx="2">
                  <c:v>Argentina</c:v>
                </c:pt>
                <c:pt idx="3">
                  <c:v>Bitcoin</c:v>
                </c:pt>
                <c:pt idx="4">
                  <c:v>México</c:v>
                </c:pt>
              </c:strCache>
            </c:strRef>
          </c:cat>
          <c:val>
            <c:numRef>
              <c:f>'TWh anual x país'!$C$3:$C$7</c:f>
              <c:numCache>
                <c:formatCode>#,##0.00</c:formatCode>
                <c:ptCount val="5"/>
                <c:pt idx="0">
                  <c:v>44.957000000000001</c:v>
                </c:pt>
                <c:pt idx="1">
                  <c:v>48.31</c:v>
                </c:pt>
                <c:pt idx="2">
                  <c:v>88.98</c:v>
                </c:pt>
                <c:pt idx="3">
                  <c:v>129.24</c:v>
                </c:pt>
                <c:pt idx="4">
                  <c:v>183.3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8-4698-91E3-86748ED6CE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251168255"/>
        <c:axId val="251170335"/>
      </c:barChart>
      <c:catAx>
        <c:axId val="25116825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1170335"/>
        <c:crosses val="autoZero"/>
        <c:auto val="1"/>
        <c:lblAlgn val="ctr"/>
        <c:lblOffset val="100"/>
        <c:noMultiLvlLbl val="0"/>
      </c:catAx>
      <c:valAx>
        <c:axId val="2511703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1168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6</xdr:row>
      <xdr:rowOff>66675</xdr:rowOff>
    </xdr:from>
    <xdr:to>
      <xdr:col>7</xdr:col>
      <xdr:colOff>1352550</xdr:colOff>
      <xdr:row>20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3E8C59-EF39-42C9-BA94-AFF15C02E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41</xdr:row>
      <xdr:rowOff>142875</xdr:rowOff>
    </xdr:from>
    <xdr:to>
      <xdr:col>8</xdr:col>
      <xdr:colOff>342900</xdr:colOff>
      <xdr:row>56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103287-67A4-463B-9C20-34ADC0C6B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0.01125</cdr:x>
      <cdr:y>0.87748</cdr:y>
    </cdr:from>
    <cdr:to>
      <cdr:x>0.38115</cdr:x>
      <cdr:y>0.96689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592E461-14AF-4BDA-A32B-17C129121603}"/>
            </a:ext>
          </a:extLst>
        </cdr:cNvPr>
        <cdr:cNvSpPr txBox="1"/>
      </cdr:nvSpPr>
      <cdr:spPr>
        <a:xfrm xmlns:a="http://schemas.openxmlformats.org/drawingml/2006/main">
          <a:off x="76199" y="2524125"/>
          <a:ext cx="2505075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Fuente: Universidad de Cambridge</a:t>
          </a:r>
          <a:endParaRPr lang="es-PE" sz="1100" b="1">
            <a:solidFill>
              <a:schemeClr val="bg1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0.01742</cdr:x>
      <cdr:y>0.87625</cdr:y>
    </cdr:from>
    <cdr:to>
      <cdr:x>0.29608</cdr:x>
      <cdr:y>0.96321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E0CBB30-3074-4282-A515-CC0646FEDBB6}"/>
            </a:ext>
          </a:extLst>
        </cdr:cNvPr>
        <cdr:cNvSpPr txBox="1"/>
      </cdr:nvSpPr>
      <cdr:spPr>
        <a:xfrm xmlns:a="http://schemas.openxmlformats.org/drawingml/2006/main">
          <a:off x="114300" y="2495550"/>
          <a:ext cx="1828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1100" b="1">
              <a:solidFill>
                <a:schemeClr val="bg1"/>
              </a:solidFill>
            </a:rPr>
            <a:t>Fuente: World Resources Institute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3</xdr:row>
      <xdr:rowOff>23811</xdr:rowOff>
    </xdr:from>
    <xdr:to>
      <xdr:col>12</xdr:col>
      <xdr:colOff>628650</xdr:colOff>
      <xdr:row>20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76F088-6F59-4C20-AE4D-002C2E4849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0.0298</cdr:x>
      <cdr:y>0.89958</cdr:y>
    </cdr:from>
    <cdr:to>
      <cdr:x>0.43046</cdr:x>
      <cdr:y>0.9749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3FD01045-2748-453F-825C-671C49D7EE61}"/>
            </a:ext>
          </a:extLst>
        </cdr:cNvPr>
        <cdr:cNvSpPr txBox="1"/>
      </cdr:nvSpPr>
      <cdr:spPr>
        <a:xfrm xmlns:a="http://schemas.openxmlformats.org/drawingml/2006/main">
          <a:off x="171450" y="3071814"/>
          <a:ext cx="2305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1100" b="1">
              <a:solidFill>
                <a:schemeClr val="bg1"/>
              </a:solidFill>
            </a:rPr>
            <a:t>Fuente: cbeci.org</a:t>
          </a:r>
          <a:r>
            <a:rPr lang="es-PE" sz="1100"/>
            <a:t>: 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David Medina" id="{809ED9E7-02FF-45F6-9822-735AD7E8A92E}" userId="cdb98964ad0e956b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1-03-19T03:32:19.93" personId="{809ED9E7-02FF-45F6-9822-735AD7E8A92E}" id="{8429F2E2-7DFE-41F0-8FEF-039101A2F961}">
    <text>Estimación mas fina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cometrica.com/assets/Electricity-specific-emission-factors-for-grid-electricity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carbonfootprint.com/international_electricity_factors.html" TargetMode="External"/><Relationship Id="rId7" Type="http://schemas.openxmlformats.org/officeDocument/2006/relationships/hyperlink" Target="https://wacclim.org/ecam/countri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arbonfootprint.com/international_electricity_factors.html" TargetMode="External"/><Relationship Id="rId16" Type="http://schemas.microsoft.com/office/2017/10/relationships/threadedComment" Target="../threadedComments/threadedComment1.xml"/><Relationship Id="rId1" Type="http://schemas.openxmlformats.org/officeDocument/2006/relationships/hyperlink" Target="https://www.iges.or.jp/en/pub/list-grid-emission-factor/en?__cf_chl_jschl_tk__=d65f68cda0ea4ccda1b0ea2ac63d970480992a6a-1616162464-0-AfymfcxC0wBHdB981NqWGO2bdDvPJ1Z9fV77nPU-EKZ3LfsKEiFvht1lGxteRO6LKGGpiTZeJ85p2PdtcGJGytJxAhXsebTJJ8EKZK0YoNn4mptA_8jQUwpMKgZlqZuy4xn5WrII-pWqn02e6Re9FXZufndfmqj1YAvUkyDzyCK59_YrNnPYVv8jswtCqqcxeESYbKWUzQpgVsCQeQLyJ6ALzoP3elL-Fmfvva61kdc96XMKJ2pdPKdZu_AB64nd-vHmbHf7TdT7Zu2kw5B9TP7_mIq-7tfeIi6bboqRIP0qUoV4W-8gq_Q3KkSIichr8O5g7O9v73gqR4C9AGIx3NSTJIqrh6AZpTxs86O-JJG7CjsVYEKEQqnLoD5KQXiMCg" TargetMode="External"/><Relationship Id="rId6" Type="http://schemas.openxmlformats.org/officeDocument/2006/relationships/hyperlink" Target="https://www.carbonfootprint.com/international_electricity_factors.html" TargetMode="External"/><Relationship Id="rId11" Type="http://schemas.openxmlformats.org/officeDocument/2006/relationships/hyperlink" Target="https://cbeci.org/" TargetMode="External"/><Relationship Id="rId5" Type="http://schemas.openxmlformats.org/officeDocument/2006/relationships/hyperlink" Target="https://www.carbonfootprint.com/international_electricity_factors.html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www.carbonfootprint.com/international_electricity_factors.html" TargetMode="External"/><Relationship Id="rId4" Type="http://schemas.openxmlformats.org/officeDocument/2006/relationships/hyperlink" Target="https://www.carbonfootprint.com/international_electricity_factors.html" TargetMode="External"/><Relationship Id="rId9" Type="http://schemas.openxmlformats.org/officeDocument/2006/relationships/hyperlink" Target="https://ecometrica.com/assets/Electricity-specific-emission-factors-for-grid-electricity.pdf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53"/>
  <sheetViews>
    <sheetView tabSelected="1" topLeftCell="A41" workbookViewId="0">
      <selection activeCell="G67" sqref="G67"/>
    </sheetView>
  </sheetViews>
  <sheetFormatPr baseColWidth="10" defaultColWidth="9.140625" defaultRowHeight="15" x14ac:dyDescent="0.25"/>
  <cols>
    <col min="3" max="3" width="58.140625" style="15" bestFit="1" customWidth="1"/>
    <col min="4" max="5" width="20.28515625" style="1" customWidth="1"/>
    <col min="6" max="6" width="23.42578125" style="1" customWidth="1"/>
    <col min="7" max="7" width="50.140625" style="1" customWidth="1"/>
    <col min="8" max="8" width="20.85546875" customWidth="1"/>
    <col min="9" max="9" width="9.140625" customWidth="1"/>
    <col min="10" max="10" width="18.42578125" customWidth="1"/>
    <col min="11" max="11" width="24.5703125" style="1" customWidth="1"/>
    <col min="12" max="12" width="42.7109375" bestFit="1" customWidth="1"/>
    <col min="13" max="14" width="24.42578125" customWidth="1"/>
  </cols>
  <sheetData>
    <row r="1" spans="3:14" ht="15.75" thickBot="1" x14ac:dyDescent="0.3"/>
    <row r="2" spans="3:14" ht="15.75" thickBot="1" x14ac:dyDescent="0.3">
      <c r="C2" s="12" t="s">
        <v>2</v>
      </c>
      <c r="D2" s="12" t="s">
        <v>3</v>
      </c>
      <c r="E2" s="12" t="s">
        <v>4</v>
      </c>
      <c r="F2" s="12" t="s">
        <v>1</v>
      </c>
      <c r="G2" s="12" t="s">
        <v>6</v>
      </c>
    </row>
    <row r="3" spans="3:14" ht="15.75" thickBot="1" x14ac:dyDescent="0.3">
      <c r="C3" s="16" t="s">
        <v>9</v>
      </c>
      <c r="D3" s="14">
        <v>83.796999999999997</v>
      </c>
      <c r="E3" s="7" t="s">
        <v>0</v>
      </c>
      <c r="F3" s="7" t="s">
        <v>5</v>
      </c>
      <c r="G3" s="7" t="s">
        <v>7</v>
      </c>
    </row>
    <row r="4" spans="3:14" ht="15.75" thickBot="1" x14ac:dyDescent="0.3">
      <c r="C4" s="16" t="s">
        <v>9</v>
      </c>
      <c r="D4" s="14">
        <v>129.24</v>
      </c>
      <c r="E4" s="7" t="s">
        <v>0</v>
      </c>
      <c r="F4" s="7" t="s">
        <v>12</v>
      </c>
      <c r="G4" s="7" t="s">
        <v>13</v>
      </c>
    </row>
    <row r="5" spans="3:14" ht="15.75" thickBot="1" x14ac:dyDescent="0.3">
      <c r="C5" s="16" t="s">
        <v>10</v>
      </c>
      <c r="D5" s="14">
        <v>39.82</v>
      </c>
      <c r="E5" s="7" t="s">
        <v>11</v>
      </c>
      <c r="F5" s="7"/>
      <c r="G5" s="7"/>
    </row>
    <row r="7" spans="3:14" ht="15.75" thickBot="1" x14ac:dyDescent="0.3"/>
    <row r="8" spans="3:14" ht="15.75" thickBot="1" x14ac:dyDescent="0.3">
      <c r="C8" s="12" t="s">
        <v>14</v>
      </c>
      <c r="J8" s="12" t="s">
        <v>27</v>
      </c>
      <c r="K8" s="12" t="s">
        <v>56</v>
      </c>
      <c r="L8" s="12" t="s">
        <v>57</v>
      </c>
      <c r="M8" s="12" t="s">
        <v>58</v>
      </c>
      <c r="N8" s="12" t="s">
        <v>6</v>
      </c>
    </row>
    <row r="9" spans="3:14" ht="15.75" thickBot="1" x14ac:dyDescent="0.3">
      <c r="C9" s="20" t="s">
        <v>15</v>
      </c>
      <c r="D9" s="21">
        <v>0.65080000000000005</v>
      </c>
      <c r="J9" s="12" t="str">
        <f>+C9</f>
        <v>China</v>
      </c>
      <c r="K9" s="14">
        <v>0.55500000000000005</v>
      </c>
      <c r="L9" s="7" t="s">
        <v>34</v>
      </c>
      <c r="M9" s="7" t="s">
        <v>30</v>
      </c>
      <c r="N9" s="7" t="s">
        <v>35</v>
      </c>
    </row>
    <row r="10" spans="3:14" ht="15.75" thickBot="1" x14ac:dyDescent="0.3">
      <c r="C10" s="16" t="s">
        <v>16</v>
      </c>
      <c r="D10" s="13">
        <v>7.2400000000000006E-2</v>
      </c>
      <c r="J10" s="12" t="str">
        <f t="shared" ref="J10:J18" si="0">+C10</f>
        <v>Estados Unidos</v>
      </c>
      <c r="K10" s="14">
        <v>0.45322000000000001</v>
      </c>
      <c r="L10" s="7" t="s">
        <v>32</v>
      </c>
      <c r="M10" s="7" t="s">
        <v>30</v>
      </c>
      <c r="N10" s="7" t="s">
        <v>35</v>
      </c>
    </row>
    <row r="11" spans="3:14" ht="15.75" thickBot="1" x14ac:dyDescent="0.3">
      <c r="C11" s="16" t="s">
        <v>17</v>
      </c>
      <c r="D11" s="13">
        <v>6.9000000000000006E-2</v>
      </c>
      <c r="J11" s="12" t="str">
        <f t="shared" si="0"/>
        <v>Rusia</v>
      </c>
      <c r="K11" s="14">
        <v>0.32500000000000001</v>
      </c>
      <c r="L11" s="7" t="s">
        <v>34</v>
      </c>
      <c r="M11" s="7" t="s">
        <v>30</v>
      </c>
      <c r="N11" s="7" t="s">
        <v>35</v>
      </c>
    </row>
    <row r="12" spans="3:14" ht="15.75" thickBot="1" x14ac:dyDescent="0.3">
      <c r="C12" s="16" t="s">
        <v>18</v>
      </c>
      <c r="D12" s="13">
        <v>6.1699999999999998E-2</v>
      </c>
      <c r="J12" s="12" t="str">
        <f t="shared" si="0"/>
        <v>Kazajistán</v>
      </c>
      <c r="K12" s="14">
        <v>0.92318140500000001</v>
      </c>
      <c r="L12" s="7" t="s">
        <v>40</v>
      </c>
      <c r="M12" s="7" t="s">
        <v>39</v>
      </c>
      <c r="N12" s="7" t="s">
        <v>38</v>
      </c>
    </row>
    <row r="13" spans="3:14" ht="15.75" thickBot="1" x14ac:dyDescent="0.3">
      <c r="C13" s="16" t="s">
        <v>19</v>
      </c>
      <c r="D13" s="13">
        <v>4.3299999999999998E-2</v>
      </c>
      <c r="J13" s="12" t="str">
        <f t="shared" si="0"/>
        <v>Malasia</v>
      </c>
      <c r="K13" s="14">
        <v>0.64480000000000004</v>
      </c>
      <c r="L13" s="7" t="s">
        <v>29</v>
      </c>
      <c r="M13" s="7" t="s">
        <v>29</v>
      </c>
      <c r="N13" s="7" t="s">
        <v>26</v>
      </c>
    </row>
    <row r="14" spans="3:14" ht="15.75" thickBot="1" x14ac:dyDescent="0.3">
      <c r="C14" s="16" t="s">
        <v>20</v>
      </c>
      <c r="D14" s="13">
        <v>3.8199999999999998E-2</v>
      </c>
      <c r="J14" s="12" t="str">
        <f t="shared" si="0"/>
        <v>Irán</v>
      </c>
      <c r="K14" s="14">
        <v>0.63111387699999999</v>
      </c>
      <c r="L14" s="7" t="s">
        <v>37</v>
      </c>
      <c r="M14" s="7" t="s">
        <v>37</v>
      </c>
      <c r="N14" s="7" t="s">
        <v>36</v>
      </c>
    </row>
    <row r="15" spans="3:14" ht="15.75" thickBot="1" x14ac:dyDescent="0.3">
      <c r="C15" s="16" t="s">
        <v>21</v>
      </c>
      <c r="D15" s="13">
        <v>8.2000000000000007E-3</v>
      </c>
      <c r="J15" s="12" t="str">
        <f t="shared" si="0"/>
        <v>Cánada</v>
      </c>
      <c r="K15" s="14">
        <v>0.13</v>
      </c>
      <c r="L15" s="7" t="s">
        <v>33</v>
      </c>
      <c r="M15" s="7" t="s">
        <v>30</v>
      </c>
      <c r="N15" s="7" t="s">
        <v>35</v>
      </c>
    </row>
    <row r="16" spans="3:14" ht="15.75" thickBot="1" x14ac:dyDescent="0.3">
      <c r="C16" s="16" t="s">
        <v>22</v>
      </c>
      <c r="D16" s="13">
        <v>5.5999999999999999E-3</v>
      </c>
      <c r="J16" s="12" t="str">
        <f t="shared" si="0"/>
        <v>Germany</v>
      </c>
      <c r="K16" s="14">
        <v>0.37862000000000001</v>
      </c>
      <c r="L16" s="7" t="s">
        <v>31</v>
      </c>
      <c r="M16" s="7" t="s">
        <v>30</v>
      </c>
      <c r="N16" s="7" t="s">
        <v>35</v>
      </c>
    </row>
    <row r="17" spans="3:14" ht="15.75" thickBot="1" x14ac:dyDescent="0.3">
      <c r="C17" s="16" t="s">
        <v>23</v>
      </c>
      <c r="D17" s="13">
        <v>4.7999999999999996E-3</v>
      </c>
      <c r="J17" s="12" t="str">
        <f t="shared" si="0"/>
        <v>Norway</v>
      </c>
      <c r="K17" s="14">
        <v>1.1180000000000001E-2</v>
      </c>
      <c r="L17" s="7" t="s">
        <v>31</v>
      </c>
      <c r="M17" s="7" t="s">
        <v>30</v>
      </c>
      <c r="N17" s="7" t="s">
        <v>35</v>
      </c>
    </row>
    <row r="18" spans="3:14" ht="15.75" thickBot="1" x14ac:dyDescent="0.3">
      <c r="C18" s="16" t="s">
        <v>24</v>
      </c>
      <c r="D18" s="13">
        <v>4.1999999999999997E-3</v>
      </c>
      <c r="J18" s="12" t="str">
        <f t="shared" si="0"/>
        <v>Venezuela</v>
      </c>
      <c r="K18" s="14">
        <v>0.20806971899999999</v>
      </c>
      <c r="L18" s="7" t="s">
        <v>40</v>
      </c>
      <c r="M18" s="7" t="s">
        <v>39</v>
      </c>
      <c r="N18" s="7" t="s">
        <v>38</v>
      </c>
    </row>
    <row r="19" spans="3:14" ht="15.75" thickBot="1" x14ac:dyDescent="0.3">
      <c r="C19" s="16" t="s">
        <v>25</v>
      </c>
      <c r="D19" s="13">
        <f>1-SUM(D9:D18)</f>
        <v>4.1799999999999948E-2</v>
      </c>
    </row>
    <row r="20" spans="3:14" ht="15.75" thickBot="1" x14ac:dyDescent="0.3">
      <c r="D20" s="13">
        <f>SUM(D9:D18)</f>
        <v>0.95820000000000005</v>
      </c>
    </row>
    <row r="21" spans="3:14" ht="15.75" thickBot="1" x14ac:dyDescent="0.3">
      <c r="C21" s="16" t="s">
        <v>1</v>
      </c>
      <c r="D21" s="19" t="s">
        <v>12</v>
      </c>
    </row>
    <row r="25" spans="3:14" x14ac:dyDescent="0.25">
      <c r="C25" s="15" t="s">
        <v>59</v>
      </c>
    </row>
    <row r="26" spans="3:14" ht="15.75" thickBot="1" x14ac:dyDescent="0.3"/>
    <row r="27" spans="3:14" ht="15.75" thickBot="1" x14ac:dyDescent="0.3">
      <c r="C27" s="22" t="s">
        <v>27</v>
      </c>
      <c r="D27" s="2" t="s">
        <v>8</v>
      </c>
      <c r="E27" s="2" t="s">
        <v>8</v>
      </c>
      <c r="F27" s="22" t="s">
        <v>28</v>
      </c>
      <c r="G27" s="2"/>
      <c r="H27" s="22" t="s">
        <v>44</v>
      </c>
    </row>
    <row r="28" spans="3:14" ht="15.75" thickBot="1" x14ac:dyDescent="0.3">
      <c r="C28" s="22"/>
      <c r="D28" s="2" t="s">
        <v>0</v>
      </c>
      <c r="E28" s="2" t="s">
        <v>43</v>
      </c>
      <c r="F28" s="22"/>
      <c r="G28" s="2" t="s">
        <v>45</v>
      </c>
      <c r="H28" s="22"/>
    </row>
    <row r="29" spans="3:14" ht="19.5" customHeight="1" thickBot="1" x14ac:dyDescent="0.3">
      <c r="C29" s="17" t="str">
        <f t="shared" ref="C29:C39" si="1">+C9</f>
        <v>China</v>
      </c>
      <c r="D29" s="4">
        <f t="shared" ref="D29:D39" si="2">+D9*$D$4</f>
        <v>84.109392000000014</v>
      </c>
      <c r="E29" s="5">
        <f>+D29*10^6</f>
        <v>84109392.000000015</v>
      </c>
      <c r="F29" s="6">
        <f t="shared" ref="F29:F38" si="3">+K9</f>
        <v>0.55500000000000005</v>
      </c>
      <c r="G29" s="5">
        <f>+E29*F29</f>
        <v>46680712.56000001</v>
      </c>
      <c r="H29" s="6">
        <f>+G29/10^6</f>
        <v>46.680712560000011</v>
      </c>
    </row>
    <row r="30" spans="3:14" ht="19.5" customHeight="1" thickBot="1" x14ac:dyDescent="0.3">
      <c r="C30" s="18" t="str">
        <f t="shared" si="1"/>
        <v>Estados Unidos</v>
      </c>
      <c r="D30" s="8">
        <f t="shared" si="2"/>
        <v>9.3569760000000013</v>
      </c>
      <c r="E30" s="9">
        <f t="shared" ref="E30:E39" si="4">+D30*10^6</f>
        <v>9356976.0000000019</v>
      </c>
      <c r="F30" s="10">
        <f t="shared" si="3"/>
        <v>0.45322000000000001</v>
      </c>
      <c r="G30" s="9">
        <f t="shared" ref="G30:G39" si="5">+E30*F30</f>
        <v>4240768.6627200013</v>
      </c>
      <c r="H30" s="10">
        <f t="shared" ref="H30:H39" si="6">+G30/10^6</f>
        <v>4.2407686627200016</v>
      </c>
    </row>
    <row r="31" spans="3:14" ht="19.5" customHeight="1" thickBot="1" x14ac:dyDescent="0.3">
      <c r="C31" s="18" t="str">
        <f t="shared" si="1"/>
        <v>Rusia</v>
      </c>
      <c r="D31" s="8">
        <f t="shared" si="2"/>
        <v>8.9175600000000017</v>
      </c>
      <c r="E31" s="9">
        <f t="shared" si="4"/>
        <v>8917560.0000000019</v>
      </c>
      <c r="F31" s="10">
        <f t="shared" si="3"/>
        <v>0.32500000000000001</v>
      </c>
      <c r="G31" s="9">
        <f t="shared" si="5"/>
        <v>2898207.0000000009</v>
      </c>
      <c r="H31" s="10">
        <f t="shared" si="6"/>
        <v>2.8982070000000011</v>
      </c>
    </row>
    <row r="32" spans="3:14" ht="19.5" customHeight="1" thickBot="1" x14ac:dyDescent="0.3">
      <c r="C32" s="18" t="str">
        <f t="shared" si="1"/>
        <v>Kazajistán</v>
      </c>
      <c r="D32" s="8">
        <f t="shared" si="2"/>
        <v>7.9741080000000002</v>
      </c>
      <c r="E32" s="9">
        <f t="shared" si="4"/>
        <v>7974108</v>
      </c>
      <c r="F32" s="10">
        <f t="shared" si="3"/>
        <v>0.92318140500000001</v>
      </c>
      <c r="G32" s="9">
        <f t="shared" si="5"/>
        <v>7361548.2270617401</v>
      </c>
      <c r="H32" s="10">
        <f t="shared" si="6"/>
        <v>7.3615482270617401</v>
      </c>
    </row>
    <row r="33" spans="3:8" ht="19.5" customHeight="1" thickBot="1" x14ac:dyDescent="0.3">
      <c r="C33" s="18" t="str">
        <f t="shared" si="1"/>
        <v>Malasia</v>
      </c>
      <c r="D33" s="8">
        <f t="shared" si="2"/>
        <v>5.5960920000000005</v>
      </c>
      <c r="E33" s="9">
        <f t="shared" si="4"/>
        <v>5596092.0000000009</v>
      </c>
      <c r="F33" s="10">
        <f t="shared" si="3"/>
        <v>0.64480000000000004</v>
      </c>
      <c r="G33" s="9">
        <f t="shared" si="5"/>
        <v>3608360.1216000007</v>
      </c>
      <c r="H33" s="10">
        <f t="shared" si="6"/>
        <v>3.6083601216000005</v>
      </c>
    </row>
    <row r="34" spans="3:8" ht="19.5" customHeight="1" thickBot="1" x14ac:dyDescent="0.3">
      <c r="C34" s="18" t="str">
        <f t="shared" si="1"/>
        <v>Irán</v>
      </c>
      <c r="D34" s="8">
        <f t="shared" si="2"/>
        <v>4.9369680000000002</v>
      </c>
      <c r="E34" s="9">
        <f t="shared" si="4"/>
        <v>4936968</v>
      </c>
      <c r="F34" s="10">
        <f t="shared" si="3"/>
        <v>0.63111387699999999</v>
      </c>
      <c r="G34" s="9">
        <f t="shared" si="5"/>
        <v>3115789.015104936</v>
      </c>
      <c r="H34" s="10">
        <f t="shared" si="6"/>
        <v>3.1157890151049359</v>
      </c>
    </row>
    <row r="35" spans="3:8" ht="19.5" customHeight="1" thickBot="1" x14ac:dyDescent="0.3">
      <c r="C35" s="18" t="str">
        <f t="shared" si="1"/>
        <v>Cánada</v>
      </c>
      <c r="D35" s="8">
        <f t="shared" si="2"/>
        <v>1.0597680000000003</v>
      </c>
      <c r="E35" s="9">
        <f t="shared" si="4"/>
        <v>1059768.0000000002</v>
      </c>
      <c r="F35" s="10">
        <f t="shared" si="3"/>
        <v>0.13</v>
      </c>
      <c r="G35" s="9">
        <f t="shared" si="5"/>
        <v>137769.84000000003</v>
      </c>
      <c r="H35" s="10">
        <f t="shared" si="6"/>
        <v>0.13776984000000003</v>
      </c>
    </row>
    <row r="36" spans="3:8" ht="19.5" customHeight="1" thickBot="1" x14ac:dyDescent="0.3">
      <c r="C36" s="18" t="str">
        <f t="shared" si="1"/>
        <v>Germany</v>
      </c>
      <c r="D36" s="8">
        <f t="shared" si="2"/>
        <v>0.72374400000000005</v>
      </c>
      <c r="E36" s="9">
        <f t="shared" si="4"/>
        <v>723744</v>
      </c>
      <c r="F36" s="10">
        <f t="shared" si="3"/>
        <v>0.37862000000000001</v>
      </c>
      <c r="G36" s="9">
        <f t="shared" si="5"/>
        <v>274023.95328000002</v>
      </c>
      <c r="H36" s="10">
        <f t="shared" si="6"/>
        <v>0.27402395328000001</v>
      </c>
    </row>
    <row r="37" spans="3:8" ht="19.5" customHeight="1" thickBot="1" x14ac:dyDescent="0.3">
      <c r="C37" s="18" t="str">
        <f t="shared" si="1"/>
        <v>Norway</v>
      </c>
      <c r="D37" s="8">
        <f t="shared" si="2"/>
        <v>0.62035200000000001</v>
      </c>
      <c r="E37" s="9">
        <f t="shared" si="4"/>
        <v>620352</v>
      </c>
      <c r="F37" s="10">
        <f t="shared" si="3"/>
        <v>1.1180000000000001E-2</v>
      </c>
      <c r="G37" s="9">
        <f t="shared" si="5"/>
        <v>6935.5353600000008</v>
      </c>
      <c r="H37" s="10">
        <f t="shared" si="6"/>
        <v>6.9355353600000008E-3</v>
      </c>
    </row>
    <row r="38" spans="3:8" ht="19.5" customHeight="1" thickBot="1" x14ac:dyDescent="0.3">
      <c r="C38" s="18" t="str">
        <f t="shared" si="1"/>
        <v>Venezuela</v>
      </c>
      <c r="D38" s="8">
        <f t="shared" si="2"/>
        <v>0.54280799999999996</v>
      </c>
      <c r="E38" s="9">
        <f t="shared" si="4"/>
        <v>542808</v>
      </c>
      <c r="F38" s="10">
        <f t="shared" si="3"/>
        <v>0.20806971899999999</v>
      </c>
      <c r="G38" s="9">
        <f t="shared" si="5"/>
        <v>112941.90803095199</v>
      </c>
      <c r="H38" s="10">
        <f t="shared" si="6"/>
        <v>0.112941908030952</v>
      </c>
    </row>
    <row r="39" spans="3:8" ht="19.5" customHeight="1" thickBot="1" x14ac:dyDescent="0.3">
      <c r="C39" s="18" t="str">
        <f t="shared" si="1"/>
        <v>Otros</v>
      </c>
      <c r="D39" s="8">
        <f t="shared" si="2"/>
        <v>5.4022319999999935</v>
      </c>
      <c r="E39" s="9">
        <f t="shared" si="4"/>
        <v>5402231.9999999935</v>
      </c>
      <c r="F39" s="10">
        <f>+AVERAGE(F29:F38)</f>
        <v>0.42601850009999997</v>
      </c>
      <c r="G39" s="9">
        <f t="shared" si="5"/>
        <v>2301450.7738322201</v>
      </c>
      <c r="H39" s="10">
        <f t="shared" si="6"/>
        <v>2.3014507738322201</v>
      </c>
    </row>
    <row r="40" spans="3:8" ht="19.5" customHeight="1" thickBot="1" x14ac:dyDescent="0.3">
      <c r="C40" s="18" t="s">
        <v>42</v>
      </c>
      <c r="D40" s="8">
        <f>SUM(D29:D39)</f>
        <v>129.24</v>
      </c>
      <c r="E40" s="9">
        <f>SUM(E29:E39)</f>
        <v>129240000.00000001</v>
      </c>
      <c r="F40" s="11"/>
      <c r="G40" s="9">
        <f>SUM(G29:G39)</f>
        <v>70738507.59698987</v>
      </c>
      <c r="H40" s="10">
        <f>SUM(H29:H39)</f>
        <v>70.738507596989848</v>
      </c>
    </row>
    <row r="42" spans="3:8" ht="15.75" thickBot="1" x14ac:dyDescent="0.3"/>
    <row r="43" spans="3:8" ht="15.75" thickBot="1" x14ac:dyDescent="0.3">
      <c r="D43" s="12" t="s">
        <v>55</v>
      </c>
    </row>
    <row r="44" spans="3:8" ht="15.75" thickBot="1" x14ac:dyDescent="0.3">
      <c r="C44" s="19" t="s">
        <v>46</v>
      </c>
      <c r="D44" s="14">
        <v>207.11</v>
      </c>
    </row>
    <row r="45" spans="3:8" ht="15.75" thickBot="1" x14ac:dyDescent="0.3">
      <c r="C45" s="19" t="s">
        <v>51</v>
      </c>
      <c r="D45" s="14">
        <v>162.46</v>
      </c>
    </row>
    <row r="46" spans="3:8" ht="15.75" thickBot="1" x14ac:dyDescent="0.3">
      <c r="C46" s="19" t="s">
        <v>52</v>
      </c>
      <c r="D46" s="14">
        <v>90.09</v>
      </c>
    </row>
    <row r="47" spans="3:8" ht="15.75" thickBot="1" x14ac:dyDescent="0.3">
      <c r="C47" s="19" t="s">
        <v>49</v>
      </c>
      <c r="D47" s="14">
        <f>+H40</f>
        <v>70.738507596989848</v>
      </c>
    </row>
    <row r="48" spans="3:8" ht="15.75" thickBot="1" x14ac:dyDescent="0.3">
      <c r="C48" s="19" t="s">
        <v>53</v>
      </c>
      <c r="D48" s="14">
        <v>65.680000000000007</v>
      </c>
    </row>
    <row r="49" spans="3:4" ht="15.75" thickBot="1" x14ac:dyDescent="0.3">
      <c r="C49" s="19" t="s">
        <v>54</v>
      </c>
      <c r="D49" s="14">
        <v>54.4</v>
      </c>
    </row>
    <row r="50" spans="3:4" ht="15.75" thickBot="1" x14ac:dyDescent="0.3">
      <c r="C50" s="19" t="s">
        <v>47</v>
      </c>
      <c r="D50" s="14">
        <v>28.75</v>
      </c>
    </row>
    <row r="52" spans="3:4" ht="15.75" thickBot="1" x14ac:dyDescent="0.3"/>
    <row r="53" spans="3:4" ht="15.75" thickBot="1" x14ac:dyDescent="0.3">
      <c r="C53" s="19" t="s">
        <v>60</v>
      </c>
    </row>
  </sheetData>
  <mergeCells count="3">
    <mergeCell ref="F27:F28"/>
    <mergeCell ref="H27:H28"/>
    <mergeCell ref="C27:C28"/>
  </mergeCells>
  <hyperlinks>
    <hyperlink ref="N13" r:id="rId1" display="https://www.iges.or.jp/en/pub/list-grid-emission-factor/en?__cf_chl_jschl_tk__=d65f68cda0ea4ccda1b0ea2ac63d970480992a6a-1616162464-0-AfymfcxC0wBHdB981NqWGO2bdDvPJ1Z9fV77nPU-EKZ3LfsKEiFvht1lGxteRO6LKGGpiTZeJ85p2PdtcGJGytJxAhXsebTJJ8EKZK0YoNn4mptA_8jQUwpMKgZlqZuy4xn5WrII-pWqn02e6Re9FXZufndfmqj1YAvUkyDzyCK59_YrNnPYVv8jswtCqqcxeESYbKWUzQpgVsCQeQLyJ6ALzoP3elL-Fmfvva61kdc96XMKJ2pdPKdZu_AB64nd-vHmbHf7TdT7Zu2kw5B9TP7_mIq-7tfeIi6bboqRIP0qUoV4W-8gq_Q3KkSIichr8O5g7O9v73gqR4C9AGIx3NSTJIqrh6AZpTxs86O-JJG7CjsVYEKEQqnLoD5KQXiMCg" xr:uid="{AA5CF979-7358-44B7-B78C-29E31DE752D1}"/>
    <hyperlink ref="N10" r:id="rId2" xr:uid="{DBE8BE69-C2A1-44FF-817E-0339F40BA5C3}"/>
    <hyperlink ref="N11" r:id="rId3" xr:uid="{44446D50-6953-4926-9C81-7823D5DCBB3A}"/>
    <hyperlink ref="N15" r:id="rId4" xr:uid="{92EF79F6-2596-40DC-929A-B449645D4B4D}"/>
    <hyperlink ref="N17" r:id="rId5" xr:uid="{BDCC47CF-729B-4E46-A707-BCE2DD054C7B}"/>
    <hyperlink ref="N16" r:id="rId6" xr:uid="{6B32C693-2FA0-4E4F-BC68-6497AD9EC6D2}"/>
    <hyperlink ref="N14" r:id="rId7" xr:uid="{4F5B8627-02FA-4731-BA82-3849D57C440C}"/>
    <hyperlink ref="N12" r:id="rId8" xr:uid="{6951BACE-DB40-4A28-8A7E-FCCB41B3171C}"/>
    <hyperlink ref="N18" r:id="rId9" xr:uid="{49C4A2BE-D44C-4AEC-920A-9697980C2C18}"/>
    <hyperlink ref="N9" r:id="rId10" xr:uid="{121FDB14-0CEC-4E7D-B077-D39FA8D0C606}"/>
    <hyperlink ref="G4" r:id="rId11" xr:uid="{87B166EF-402C-4733-8C4E-10001900AC7C}"/>
  </hyperlinks>
  <pageMargins left="0.7" right="0.7" top="0.75" bottom="0.75" header="0.3" footer="0.3"/>
  <pageSetup paperSize="9" orientation="portrait" horizontalDpi="0" verticalDpi="0" r:id="rId12"/>
  <drawing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B20E4-7FD9-4C44-AC97-8EBDB20A29C4}">
  <dimension ref="B1:C7"/>
  <sheetViews>
    <sheetView workbookViewId="0">
      <selection activeCell="E27" sqref="E27"/>
    </sheetView>
  </sheetViews>
  <sheetFormatPr baseColWidth="10" defaultRowHeight="15" x14ac:dyDescent="0.25"/>
  <cols>
    <col min="1" max="1" width="3.5703125" customWidth="1"/>
    <col min="2" max="3" width="19.85546875" customWidth="1"/>
  </cols>
  <sheetData>
    <row r="1" spans="2:3" ht="15.75" thickBot="1" x14ac:dyDescent="0.3"/>
    <row r="2" spans="2:3" ht="15.75" thickBot="1" x14ac:dyDescent="0.3">
      <c r="B2" s="12" t="s">
        <v>27</v>
      </c>
      <c r="C2" s="12" t="s">
        <v>41</v>
      </c>
    </row>
    <row r="3" spans="2:3" ht="15.75" thickBot="1" x14ac:dyDescent="0.3">
      <c r="B3" s="3" t="s">
        <v>48</v>
      </c>
      <c r="C3" s="4">
        <v>44.957000000000001</v>
      </c>
    </row>
    <row r="4" spans="2:3" ht="15.75" thickBot="1" x14ac:dyDescent="0.3">
      <c r="B4" s="3" t="s">
        <v>47</v>
      </c>
      <c r="C4" s="4">
        <v>48.31</v>
      </c>
    </row>
    <row r="5" spans="2:3" ht="15.75" thickBot="1" x14ac:dyDescent="0.3">
      <c r="B5" s="3" t="s">
        <v>46</v>
      </c>
      <c r="C5" s="4">
        <v>88.98</v>
      </c>
    </row>
    <row r="6" spans="2:3" ht="15.75" thickBot="1" x14ac:dyDescent="0.3">
      <c r="B6" s="3" t="s">
        <v>49</v>
      </c>
      <c r="C6" s="4">
        <f>+Cálculo!$D$4</f>
        <v>129.24</v>
      </c>
    </row>
    <row r="7" spans="2:3" ht="15.75" thickBot="1" x14ac:dyDescent="0.3">
      <c r="B7" s="3" t="s">
        <v>50</v>
      </c>
      <c r="C7" s="4">
        <v>183.3</v>
      </c>
    </row>
  </sheetData>
  <autoFilter ref="B2:C6" xr:uid="{765D5899-D3C2-40B8-9B1D-F8350D667776}">
    <sortState xmlns:xlrd2="http://schemas.microsoft.com/office/spreadsheetml/2017/richdata2" ref="B3:C6">
      <sortCondition ref="C3:C6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</vt:lpstr>
      <vt:lpstr>TWh anual x país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USUARIO</cp:lastModifiedBy>
  <dcterms:created xsi:type="dcterms:W3CDTF">2015-06-05T18:17:20Z</dcterms:created>
  <dcterms:modified xsi:type="dcterms:W3CDTF">2021-03-24T02:59:21Z</dcterms:modified>
</cp:coreProperties>
</file>